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updateLinks="never" defaultThemeVersion="124226"/>
  <mc:AlternateContent xmlns:mc="http://schemas.openxmlformats.org/markup-compatibility/2006">
    <mc:Choice Requires="x15">
      <x15ac:absPath xmlns:x15ac="http://schemas.microsoft.com/office/spreadsheetml/2010/11/ac" url="C:\Users\a_kawahara\Desktop\処遇改善計画書\"/>
    </mc:Choice>
  </mc:AlternateContent>
  <xr:revisionPtr revIDLastSave="0" documentId="8_{12D3355A-40C9-41A3-95C6-267836F75DB8}" xr6:coauthVersionLast="45" xr6:coauthVersionMax="45" xr10:uidLastSave="{00000000-0000-0000-0000-000000000000}"/>
  <bookViews>
    <workbookView xWindow="-120" yWindow="-120" windowWidth="19440" windowHeight="1500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<sst xmlns="http://schemas.openxmlformats.org/spreadsheetml/2006/main" count="368" uniqueCount="290">
  <si>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</si>
  <si>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</si>
  <si>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</si>
  <si>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</si>
  <si>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</si>
  <si>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</si>
  <si>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</si>
  <si>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</si>
  <si>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</si>
  <si>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</si>
  <si>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</si>
  <si>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</si>
  <si>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</si>
  <si>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</si>
  <si>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</si>
  <si>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</si>
  <si>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</si>
  <si>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</si>
  <si>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</si>
  <si>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</si>
  <si>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</si>
  <si>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</si>
  <si>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</si>
  <si>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</si>
  <si>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</si>
  <si>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</si>
  <si>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</si>
  <si>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</si>
  <si>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</si>
  <si>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</si>
  <si>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</si>
  <si>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</si>
  <si>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</si>
  <si>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</si>
  <si>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</si>
  <si>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</si>
  <si>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</si>
  <si>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</si>
  <si>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</si>
  <si>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</si>
  <si>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</si>
  <si>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</si>
  <si>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</si>
  <si>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</si>
  <si>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</si>
  <si>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</si>
  <si>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</si>
  <si>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</si>
  <si>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</si>
  <si>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</si>
  <si>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</si>
  <si>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</si>
  <si>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</si>
  <si>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</si>
  <si>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</si>
  <si>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</si>
  <si>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</si>
  <si>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</si>
  <si>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</si>
  <si>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</si>
  <si>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</si>
  <si>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</si>
  <si>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</si>
  <si>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</si>
  <si>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</si>
  <si>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</si>
  <si>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</si>
  <si>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</si>
  <si>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</si>
  <si>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</si>
  <si>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</si>
  <si>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</si>
  <si>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</si>
  <si>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</si>
  <si>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</si>
  <si>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</si>
  <si>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</si>
  <si>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</si>
  <si>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</si>
  <si>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</si>
  <si>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</si>
  <si>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</si>
  <si>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</si>
  <si>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</si>
  <si>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</si>
  <si>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</si>
  <si>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</si>
  <si>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</si>
  <si>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</si>
  <si>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</si>
  <si>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</si>
  <si>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</si>
  <si>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</si>
  <si>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</si>
  <si>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</si>
  <si>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</si>
  <si>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</si>
  <si>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</si>
  <si>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</si>
  <si>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</si>
  <si>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</si>
  <si>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</si>
  <si>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</si>
  <si>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</si>
  <si>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</si>
  <si>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</si>
  <si>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</si>
  <si>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</si>
  <si>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</si>
  <si>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</si>
  <si>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</si>
  <si>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</si>
  <si>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</si>
  <si>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</si>
  <si>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</si>
  <si>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</si>
  <si>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</si>
  <si>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</si>
  <si>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</si>
  <si>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</si>
  <si>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</si>
  <si>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</si>
  <si>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</si>
  <si>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</si>
  <si>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</si>
  <si>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</si>
  <si>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</si>
  <si>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</si>
  <si>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</si>
  <si>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</si>
  <si>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</si>
  <si>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</si>
  <si>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</si>
  <si>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</si>
  <si>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</si>
  <si>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</si>
  <si>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</si>
  <si>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</si>
  <si>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</si>
  <si>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</si>
  <si>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</si>
  <si>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</si>
  <si>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</si>
  <si>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</si>
  <si>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</si>
  <si>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</si>
  <si>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</si>
  <si>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</si>
  <si>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</si>
  <si>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</si>
  <si>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</si>
  <si>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</si>
  <si>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</si>
  <si>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</si>
  <si>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</si>
  <si>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</si>
  <si>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</si>
  <si>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</si>
  <si>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</si>
  <si>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</si>
  <si>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</si>
  <si>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</si>
  <si>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</si>
  <si>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</si>
  <si>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</si>
  <si>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</si>
  <si>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</si>
  <si>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</si>
  <si>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</si>
  <si>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</si>
  <si>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</si>
  <si>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</si>
  <si>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</si>
  <si>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</si>
  <si>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</si>
  <si>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</si>
  <si>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</si>
  <si>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</si>
  <si>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</si>
  <si>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</si>
  <si>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</si>
  <si>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</si>
  <si>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</si>
  <si>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</si>
  <si>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</si>
  <si>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</si>
  <si>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</si>
  <si>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</si>
  <si>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</si>
  <si>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</si>
  <si>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</si>
  <si>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</si>
  <si>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</si>
  <si>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</si>
  <si>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</si>
  <si>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</si>
  <si>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</si>
  <si>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</si>
  <si>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</si>
  <si>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</si>
  <si>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</si>
  <si>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</si>
  <si>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</si>
  <si>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</si>
  <si>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</si>
  <si>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</si>
  <si>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</si>
  <si>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</si>
  <si>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</si>
  <si>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</si>
  <si>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</si>
  <si>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</si>
  <si>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</si>
  <si>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</si>
  <si>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</si>
  <si>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</si>
  <si>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</si>
  <si>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</si>
  <si>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</si>
  <si>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</si>
  <si>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</si>
  <si>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</si>
  <si>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</si>
  <si>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</si>
  <si>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</si>
  <si>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</si>
  <si>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</si>
  <si>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</si>
  <si>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</si>
  <si>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</si>
  <si>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</si>
  <si>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</si>
  <si>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</si>
  <si>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</si>
  <si>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</si>
  <si>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</si>
  <si>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</si>
  <si>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</si>
  <si>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</si>
  <si>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</si>
  <si>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</si>
  <si>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</si>
  <si>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</si>
  <si>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</si>
  <si>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</si>
  <si>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</si>
  <si>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</si>
  <si>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</si>
  <si>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</si>
  <si>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</si>
  <si>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</si>
  <si>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</si>
  <si>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</si>
  <si>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</si>
  <si>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</si>
  <si>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</si>
  <si>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</si>
  <si>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</si>
  <si>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</si>
  <si>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</si>
  <si>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</si>
  <si>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</si>
  <si>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</si>
  <si>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</si>
  <si>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</si>
  <si>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</si>
  <si>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</si>
  <si>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</si>
  <si>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</si>
  <si>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</si>
  <si>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</si>
  <si>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</si>
  <si>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</si>
  <si>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</si>
  <si>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</si>
  <si>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</si>
  <si>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</si>
  <si>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</si>
  <si>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</si>
  <si>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</si>
  <si>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</si>
  <si>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</si>
  <si>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</si>
  <si>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</si>
  <si>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</si>
  <si>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</si>
  <si>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</si>
  <si>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</si>
  <si>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</si>
  <si>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小国町</t>
    <rPh sb="0" eb="3">
      <t>オグニマチ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</si>
</sst>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Normal="100" zoomScaleSheetLayoutView="100" workbookViewId="0">
      <selection activeCell="C33" sqref="C33"/>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280</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281</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212</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250</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289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388" t="s">
        <v>46</v>
      </c>
      <c r="D39" s="388"/>
      <c r="E39" s="388"/>
      <c r="F39" s="388"/>
      <c r="G39" s="388"/>
      <c r="H39" s="388"/>
      <c r="I39" s="388"/>
      <c r="J39" s="388"/>
      <c r="K39" s="388"/>
      <c r="L39" s="389"/>
      <c r="M39" s="404"/>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c r="D53" s="433"/>
      <c r="E53" s="433"/>
      <c r="F53" s="433"/>
      <c r="G53" s="433"/>
      <c r="H53" s="433"/>
      <c r="I53" s="433"/>
      <c r="J53" s="433"/>
      <c r="K53" s="433"/>
      <c r="L53" s="434"/>
      <c r="M53" s="423"/>
      <c r="N53" s="424"/>
      <c r="O53" s="424"/>
      <c r="P53" s="424"/>
      <c r="Q53" s="425"/>
      <c r="R53" s="426"/>
      <c r="S53" s="427"/>
      <c r="T53" s="427"/>
      <c r="U53" s="427"/>
      <c r="V53" s="428"/>
      <c r="W53" s="10"/>
      <c r="X53" s="11"/>
      <c r="Y53" s="12"/>
      <c r="Z53" s="43"/>
      <c r="AA53" s="44"/>
    </row>
    <row r="54" spans="1:27" ht="38.25" customHeight="1">
      <c r="A54" s="25"/>
      <c r="B54" s="45">
        <f>B53+1</f>
        <v>2</v>
      </c>
      <c r="C54" s="435"/>
      <c r="D54" s="436"/>
      <c r="E54" s="436"/>
      <c r="F54" s="436"/>
      <c r="G54" s="436"/>
      <c r="H54" s="436"/>
      <c r="I54" s="436"/>
      <c r="J54" s="436"/>
      <c r="K54" s="436"/>
      <c r="L54" s="437"/>
      <c r="M54" s="445"/>
      <c r="N54" s="446"/>
      <c r="O54" s="446"/>
      <c r="P54" s="446"/>
      <c r="Q54" s="447"/>
      <c r="R54" s="417"/>
      <c r="S54" s="418"/>
      <c r="T54" s="418"/>
      <c r="U54" s="418"/>
      <c r="V54" s="419"/>
      <c r="W54" s="13"/>
      <c r="X54" s="14"/>
      <c r="Y54" s="15"/>
      <c r="Z54" s="43"/>
      <c r="AA54" s="44"/>
    </row>
    <row r="55" spans="1:27" ht="38.25" customHeight="1">
      <c r="A55" s="25"/>
      <c r="B55" s="45">
        <f t="shared" ref="B55:B118" si="0">B54+1</f>
        <v>3</v>
      </c>
      <c r="C55" s="435"/>
      <c r="D55" s="436"/>
      <c r="E55" s="436"/>
      <c r="F55" s="436"/>
      <c r="G55" s="436"/>
      <c r="H55" s="436"/>
      <c r="I55" s="436"/>
      <c r="J55" s="436"/>
      <c r="K55" s="436"/>
      <c r="L55" s="437"/>
      <c r="M55" s="417"/>
      <c r="N55" s="418"/>
      <c r="O55" s="418"/>
      <c r="P55" s="418"/>
      <c r="Q55" s="419"/>
      <c r="R55" s="417"/>
      <c r="S55" s="418"/>
      <c r="T55" s="418"/>
      <c r="U55" s="418"/>
      <c r="V55" s="419"/>
      <c r="W55" s="13"/>
      <c r="X55" s="14"/>
      <c r="Y55" s="15"/>
      <c r="Z55" s="43"/>
      <c r="AA55" s="44"/>
    </row>
    <row r="56" spans="1:27" ht="38.25" customHeight="1">
      <c r="A56" s="25"/>
      <c r="B56" s="45">
        <f t="shared" si="0"/>
        <v>4</v>
      </c>
      <c r="C56" s="435"/>
      <c r="D56" s="436"/>
      <c r="E56" s="436"/>
      <c r="F56" s="436"/>
      <c r="G56" s="436"/>
      <c r="H56" s="436"/>
      <c r="I56" s="436"/>
      <c r="J56" s="436"/>
      <c r="K56" s="436"/>
      <c r="L56" s="437"/>
      <c r="M56" s="417"/>
      <c r="N56" s="418"/>
      <c r="O56" s="418"/>
      <c r="P56" s="418"/>
      <c r="Q56" s="419"/>
      <c r="R56" s="417"/>
      <c r="S56" s="418"/>
      <c r="T56" s="418"/>
      <c r="U56" s="418"/>
      <c r="V56" s="419"/>
      <c r="W56" s="13"/>
      <c r="X56" s="14"/>
      <c r="Y56" s="15"/>
      <c r="Z56" s="43"/>
      <c r="AA56" s="44"/>
    </row>
    <row r="57" spans="1:27" ht="38.25" customHeight="1">
      <c r="A57" s="25"/>
      <c r="B57" s="45">
        <f t="shared" si="0"/>
        <v>5</v>
      </c>
      <c r="C57" s="435"/>
      <c r="D57" s="436"/>
      <c r="E57" s="436"/>
      <c r="F57" s="436"/>
      <c r="G57" s="436"/>
      <c r="H57" s="436"/>
      <c r="I57" s="436"/>
      <c r="J57" s="436"/>
      <c r="K57" s="436"/>
      <c r="L57" s="437"/>
      <c r="M57" s="417"/>
      <c r="N57" s="418"/>
      <c r="O57" s="418"/>
      <c r="P57" s="418"/>
      <c r="Q57" s="419"/>
      <c r="R57" s="417"/>
      <c r="S57" s="418"/>
      <c r="T57" s="418"/>
      <c r="U57" s="418"/>
      <c r="V57" s="419"/>
      <c r="W57" s="13"/>
      <c r="X57" s="14"/>
      <c r="Y57" s="15"/>
      <c r="Z57" s="43"/>
      <c r="AA57" s="44"/>
    </row>
    <row r="58" spans="1:27" ht="38.25" customHeight="1">
      <c r="A58" s="25"/>
      <c r="B58" s="45">
        <f t="shared" si="0"/>
        <v>6</v>
      </c>
      <c r="C58" s="435"/>
      <c r="D58" s="436"/>
      <c r="E58" s="436"/>
      <c r="F58" s="436"/>
      <c r="G58" s="436"/>
      <c r="H58" s="436"/>
      <c r="I58" s="436"/>
      <c r="J58" s="436"/>
      <c r="K58" s="436"/>
      <c r="L58" s="437"/>
      <c r="M58" s="417"/>
      <c r="N58" s="418"/>
      <c r="O58" s="418"/>
      <c r="P58" s="418"/>
      <c r="Q58" s="419"/>
      <c r="R58" s="417"/>
      <c r="S58" s="418"/>
      <c r="T58" s="418"/>
      <c r="U58" s="418"/>
      <c r="V58" s="419"/>
      <c r="W58" s="13"/>
      <c r="X58" s="14"/>
      <c r="Y58" s="15"/>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election activeCell="AH93" sqref="AH93:AI93"/>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小国町</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c r="W4" s="582"/>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
      </c>
      <c r="L14" s="584"/>
      <c r="M14" s="584"/>
      <c r="N14" s="584"/>
      <c r="O14" s="584"/>
      <c r="P14" s="584"/>
      <c r="Q14" s="584"/>
      <c r="R14" s="584"/>
      <c r="S14" s="584"/>
      <c r="T14" s="584"/>
      <c r="U14" s="583" t="s">
        <v>38</v>
      </c>
      <c r="V14" s="583"/>
      <c r="W14" s="583"/>
      <c r="X14" s="583"/>
      <c r="Y14" s="584" t="str">
        <f>IF(基本情報入力シート!M46="","",基本情報入力シート!M46)</f>
        <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598" t="s">
        <v>234</v>
      </c>
      <c r="D18" s="599"/>
      <c r="E18" s="599"/>
      <c r="F18" s="599"/>
      <c r="G18" s="599"/>
      <c r="H18" s="599"/>
      <c r="I18" s="599"/>
      <c r="J18" s="599"/>
      <c r="K18" s="599"/>
      <c r="L18" s="600"/>
      <c r="M18" s="53"/>
      <c r="N18" s="601" t="s">
        <v>235</v>
      </c>
      <c r="O18" s="602"/>
      <c r="P18" s="602"/>
      <c r="Q18" s="602"/>
      <c r="R18" s="602"/>
      <c r="S18" s="602"/>
      <c r="T18" s="602"/>
      <c r="U18" s="602"/>
      <c r="V18" s="602"/>
      <c r="W18" s="603"/>
      <c r="X18" s="54"/>
      <c r="Y18" s="604" t="s">
        <v>236</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223</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632" t="s">
        <v>222</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176</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t="str">
        <f>IF(V4=0,"",V4)</f>
        <v/>
      </c>
      <c r="E30" s="563"/>
      <c r="F30" s="120" t="s">
        <v>115</v>
      </c>
      <c r="G30" s="121"/>
      <c r="H30" s="121"/>
      <c r="I30" s="121"/>
      <c r="J30" s="121"/>
      <c r="K30" s="121"/>
      <c r="L30" s="121"/>
      <c r="M30" s="121"/>
      <c r="N30" s="121"/>
      <c r="O30" s="122"/>
      <c r="P30" s="564">
        <f>P35+W35+AD35</f>
        <v>0</v>
      </c>
      <c r="Q30" s="565"/>
      <c r="R30" s="565"/>
      <c r="S30" s="565"/>
      <c r="T30" s="565"/>
      <c r="U30" s="566"/>
      <c r="V30" s="123" t="s">
        <v>4</v>
      </c>
    </row>
    <row r="31" spans="1:73" ht="30.75" customHeight="1">
      <c r="A31" s="119" t="s">
        <v>26</v>
      </c>
      <c r="B31" s="610" t="s">
        <v>237</v>
      </c>
      <c r="C31" s="611"/>
      <c r="D31" s="611"/>
      <c r="E31" s="611"/>
      <c r="F31" s="611"/>
      <c r="G31" s="611"/>
      <c r="H31" s="611"/>
      <c r="I31" s="611"/>
      <c r="J31" s="611"/>
      <c r="K31" s="611"/>
      <c r="L31" s="611"/>
      <c r="M31" s="611"/>
      <c r="N31" s="611"/>
      <c r="O31" s="612"/>
      <c r="P31" s="523">
        <f>P36+W36+AD36</f>
        <v>0</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252</v>
      </c>
      <c r="AM34" s="639"/>
      <c r="AN34" s="639"/>
      <c r="AO34" s="639"/>
      <c r="AP34" s="639"/>
      <c r="AQ34" s="639"/>
      <c r="AR34" s="639"/>
      <c r="AS34" s="639"/>
      <c r="AT34" s="639"/>
      <c r="AU34" s="639"/>
      <c r="AV34" s="640"/>
    </row>
    <row r="35" spans="1:48" ht="18" customHeight="1" thickBot="1">
      <c r="A35" s="119" t="s">
        <v>25</v>
      </c>
      <c r="B35" s="562" t="s">
        <v>114</v>
      </c>
      <c r="C35" s="562"/>
      <c r="D35" s="563" t="str">
        <f>IF(V4=0,"",V4)</f>
        <v/>
      </c>
      <c r="E35" s="563"/>
      <c r="F35" s="596" t="s">
        <v>181</v>
      </c>
      <c r="G35" s="596"/>
      <c r="H35" s="596"/>
      <c r="I35" s="596"/>
      <c r="J35" s="596"/>
      <c r="K35" s="596"/>
      <c r="L35" s="596"/>
      <c r="M35" s="596"/>
      <c r="N35" s="596"/>
      <c r="O35" s="597"/>
      <c r="P35" s="594">
        <f>IF('別紙様式3-2'!P7="","",'別紙様式3-2'!P7)</f>
        <v>0</v>
      </c>
      <c r="Q35" s="595"/>
      <c r="R35" s="595"/>
      <c r="S35" s="595"/>
      <c r="T35" s="595"/>
      <c r="U35" s="595"/>
      <c r="V35" s="129" t="s">
        <v>4</v>
      </c>
      <c r="W35" s="594">
        <f>IF('別紙様式3-2'!P8="","",'別紙様式3-2'!P8)</f>
        <v>0</v>
      </c>
      <c r="X35" s="595"/>
      <c r="Y35" s="595"/>
      <c r="Z35" s="595"/>
      <c r="AA35" s="595"/>
      <c r="AB35" s="595"/>
      <c r="AC35" s="129" t="s">
        <v>4</v>
      </c>
      <c r="AD35" s="594">
        <f>IF('別紙様式3-2'!P9="","",'別紙様式3-2'!P9)</f>
        <v>0</v>
      </c>
      <c r="AE35" s="595"/>
      <c r="AF35" s="595"/>
      <c r="AG35" s="595"/>
      <c r="AH35" s="595"/>
      <c r="AI35" s="595"/>
      <c r="AJ35" s="130" t="s">
        <v>4</v>
      </c>
    </row>
    <row r="36" spans="1:48" ht="30" customHeight="1" thickBot="1">
      <c r="A36" s="119" t="s">
        <v>26</v>
      </c>
      <c r="B36" s="610" t="s">
        <v>238</v>
      </c>
      <c r="C36" s="611"/>
      <c r="D36" s="611"/>
      <c r="E36" s="611"/>
      <c r="F36" s="611"/>
      <c r="G36" s="611"/>
      <c r="H36" s="611"/>
      <c r="I36" s="611"/>
      <c r="J36" s="611"/>
      <c r="K36" s="611"/>
      <c r="L36" s="611"/>
      <c r="M36" s="611"/>
      <c r="N36" s="611"/>
      <c r="O36" s="611"/>
      <c r="P36" s="520"/>
      <c r="Q36" s="521"/>
      <c r="R36" s="521"/>
      <c r="S36" s="521"/>
      <c r="T36" s="521"/>
      <c r="U36" s="522"/>
      <c r="V36" s="131" t="s">
        <v>4</v>
      </c>
      <c r="W36" s="523">
        <f>IFERROR(S76+Y76+AE76,"")</f>
        <v>0</v>
      </c>
      <c r="X36" s="524"/>
      <c r="Y36" s="524"/>
      <c r="Z36" s="524"/>
      <c r="AA36" s="524"/>
      <c r="AB36" s="525"/>
      <c r="AC36" s="132" t="s">
        <v>4</v>
      </c>
      <c r="AD36" s="523">
        <f>IFERROR(S94+S96,"")</f>
        <v>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t="str">
        <f>IF(V4=0,"",V4)</f>
        <v/>
      </c>
      <c r="E39" s="657"/>
      <c r="F39" s="652" t="s">
        <v>135</v>
      </c>
      <c r="G39" s="652"/>
      <c r="H39" s="652"/>
      <c r="I39" s="652"/>
      <c r="J39" s="652"/>
      <c r="K39" s="652"/>
      <c r="L39" s="652"/>
      <c r="M39" s="652"/>
      <c r="N39" s="652"/>
      <c r="O39" s="653"/>
      <c r="P39" s="613">
        <f>P40-P41</f>
        <v>0</v>
      </c>
      <c r="Q39" s="614"/>
      <c r="R39" s="614"/>
      <c r="S39" s="614"/>
      <c r="T39" s="614"/>
      <c r="U39" s="615"/>
      <c r="V39" s="123" t="s">
        <v>4</v>
      </c>
      <c r="W39" s="141" t="s">
        <v>174</v>
      </c>
      <c r="X39" s="629" t="str">
        <f>IF(P42="","",IF(P39="","",IF(P39&gt;=P42,"○","☓")))</f>
        <v>○</v>
      </c>
      <c r="Y39" s="526" t="s">
        <v>163</v>
      </c>
      <c r="Z39" s="136"/>
      <c r="AA39" s="136"/>
      <c r="AB39" s="136"/>
      <c r="AC39" s="138"/>
      <c r="AD39" s="136"/>
      <c r="AE39" s="136"/>
      <c r="AF39" s="136"/>
      <c r="AG39" s="136"/>
      <c r="AH39" s="136"/>
      <c r="AI39" s="136"/>
      <c r="AJ39" s="139"/>
      <c r="AL39" s="456" t="s">
        <v>251</v>
      </c>
      <c r="AM39" s="457"/>
      <c r="AN39" s="457"/>
      <c r="AO39" s="457"/>
      <c r="AP39" s="457"/>
      <c r="AQ39" s="457"/>
      <c r="AR39" s="457"/>
      <c r="AS39" s="457"/>
      <c r="AT39" s="457"/>
      <c r="AU39" s="457"/>
      <c r="AV39" s="458"/>
    </row>
    <row r="40" spans="1:48" ht="18.75" customHeight="1" thickBot="1">
      <c r="A40" s="637"/>
      <c r="B40" s="621" t="s">
        <v>182</v>
      </c>
      <c r="C40" s="621"/>
      <c r="D40" s="621"/>
      <c r="E40" s="621"/>
      <c r="F40" s="621"/>
      <c r="G40" s="621"/>
      <c r="H40" s="621"/>
      <c r="I40" s="621"/>
      <c r="J40" s="621"/>
      <c r="K40" s="621"/>
      <c r="L40" s="621"/>
      <c r="M40" s="621"/>
      <c r="N40" s="621"/>
      <c r="O40" s="527"/>
      <c r="P40" s="624"/>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183</v>
      </c>
      <c r="C41" s="622"/>
      <c r="D41" s="622"/>
      <c r="E41" s="622"/>
      <c r="F41" s="622"/>
      <c r="G41" s="622"/>
      <c r="H41" s="622"/>
      <c r="I41" s="622"/>
      <c r="J41" s="622"/>
      <c r="K41" s="622"/>
      <c r="L41" s="622"/>
      <c r="M41" s="622"/>
      <c r="N41" s="622"/>
      <c r="O41" s="623"/>
      <c r="P41" s="627">
        <f>P31</f>
        <v>0</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239</v>
      </c>
      <c r="C42" s="620"/>
      <c r="D42" s="620"/>
      <c r="E42" s="620"/>
      <c r="F42" s="620"/>
      <c r="G42" s="620"/>
      <c r="H42" s="620"/>
      <c r="I42" s="620"/>
      <c r="J42" s="620"/>
      <c r="K42" s="620"/>
      <c r="L42" s="620"/>
      <c r="M42" s="620"/>
      <c r="N42" s="620"/>
      <c r="O42" s="620"/>
      <c r="P42" s="613">
        <f>P43-P44-P45-P46-P47</f>
        <v>0</v>
      </c>
      <c r="Q42" s="614"/>
      <c r="R42" s="614"/>
      <c r="S42" s="614"/>
      <c r="T42" s="614"/>
      <c r="U42" s="615"/>
      <c r="V42" s="143" t="s">
        <v>4</v>
      </c>
      <c r="W42" s="141" t="s">
        <v>174</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211</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286</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192</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208</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285</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209</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588" t="s">
        <v>282</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588" t="s">
        <v>274</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226</v>
      </c>
      <c r="B66" s="588" t="s">
        <v>275</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227</v>
      </c>
      <c r="B67" s="588" t="s">
        <v>230</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228</v>
      </c>
      <c r="B68" s="588" t="s">
        <v>240</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588" t="s">
        <v>288</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241</v>
      </c>
      <c r="B74" s="753"/>
      <c r="C74" s="753"/>
      <c r="D74" s="753"/>
      <c r="E74" s="753"/>
      <c r="F74" s="753"/>
      <c r="G74" s="753"/>
      <c r="H74" s="753"/>
      <c r="I74" s="753"/>
      <c r="J74" s="753"/>
      <c r="K74" s="753"/>
      <c r="L74" s="753"/>
      <c r="M74" s="753"/>
      <c r="N74" s="753"/>
      <c r="O74" s="753"/>
      <c r="P74" s="753"/>
      <c r="Q74" s="753"/>
      <c r="R74" s="753"/>
      <c r="S74" s="750" t="b">
        <v>0</v>
      </c>
      <c r="T74" s="751"/>
      <c r="U74" s="751"/>
      <c r="V74" s="751"/>
      <c r="W74" s="751"/>
      <c r="X74" s="55"/>
      <c r="Y74" s="589" t="b">
        <v>0</v>
      </c>
      <c r="Z74" s="589"/>
      <c r="AA74" s="589"/>
      <c r="AB74" s="589"/>
      <c r="AC74" s="589"/>
      <c r="AD74" s="56"/>
      <c r="AE74" s="589" t="b">
        <v>0</v>
      </c>
      <c r="AF74" s="589"/>
      <c r="AG74" s="589"/>
      <c r="AH74" s="589"/>
      <c r="AI74" s="590"/>
      <c r="AJ74" s="176" t="str">
        <f>IF(M18="○", IF(OR(AND(NOT(S74),NOT(Y74),AE74),AND(NOT(S74),NOT(Y74),NOT(AE74))),"×","○"),"")</f>
        <v/>
      </c>
      <c r="AK74" s="740"/>
      <c r="AL74" s="697" t="s">
        <v>196</v>
      </c>
      <c r="AM74" s="698"/>
      <c r="AN74" s="698"/>
      <c r="AO74" s="698"/>
      <c r="AP74" s="698"/>
      <c r="AQ74" s="698"/>
      <c r="AR74" s="698"/>
      <c r="AS74" s="698"/>
      <c r="AT74" s="698"/>
      <c r="AU74" s="698"/>
      <c r="AV74" s="699"/>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682"/>
      <c r="T75" s="662"/>
      <c r="U75" s="662"/>
      <c r="V75" s="662"/>
      <c r="W75" s="662"/>
      <c r="X75" s="57" t="s">
        <v>136</v>
      </c>
      <c r="Y75" s="662"/>
      <c r="Z75" s="662"/>
      <c r="AA75" s="662"/>
      <c r="AB75" s="662"/>
      <c r="AC75" s="662"/>
      <c r="AD75" s="57" t="s">
        <v>136</v>
      </c>
      <c r="AE75" s="662"/>
      <c r="AF75" s="662"/>
      <c r="AG75" s="662"/>
      <c r="AH75" s="662"/>
      <c r="AI75" s="662"/>
      <c r="AJ75" s="181" t="s">
        <v>5</v>
      </c>
      <c r="AK75" s="740"/>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663"/>
      <c r="T76" s="664"/>
      <c r="U76" s="664"/>
      <c r="V76" s="664"/>
      <c r="W76" s="664"/>
      <c r="X76" s="58" t="s">
        <v>4</v>
      </c>
      <c r="Y76" s="672"/>
      <c r="Z76" s="672"/>
      <c r="AA76" s="672"/>
      <c r="AB76" s="672"/>
      <c r="AC76" s="672"/>
      <c r="AD76" s="58" t="s">
        <v>140</v>
      </c>
      <c r="AE76" s="664"/>
      <c r="AF76" s="664"/>
      <c r="AG76" s="664"/>
      <c r="AH76" s="664"/>
      <c r="AI76" s="664"/>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679" t="e">
        <f>S76/(S75*12)</f>
        <v>#DIV/0!</v>
      </c>
      <c r="T77" s="680"/>
      <c r="U77" s="680"/>
      <c r="V77" s="680"/>
      <c r="W77" s="681"/>
      <c r="X77" s="191" t="s">
        <v>140</v>
      </c>
      <c r="Y77" s="680" t="e">
        <f>Y76/(Y75*12)</f>
        <v>#DIV/0!</v>
      </c>
      <c r="Z77" s="680"/>
      <c r="AA77" s="680"/>
      <c r="AB77" s="680"/>
      <c r="AC77" s="681"/>
      <c r="AD77" s="191" t="s">
        <v>140</v>
      </c>
      <c r="AE77" s="680" t="e">
        <f>AE76/(AE75*12)</f>
        <v>#DIV/0!</v>
      </c>
      <c r="AF77" s="680"/>
      <c r="AG77" s="680"/>
      <c r="AH77" s="680"/>
      <c r="AI77" s="681"/>
      <c r="AJ77" s="192" t="s">
        <v>140</v>
      </c>
      <c r="AK77" s="754" t="s">
        <v>254</v>
      </c>
    </row>
    <row r="78" spans="1:50" s="79" customFormat="1" ht="15.75" customHeight="1" thickBot="1">
      <c r="A78" s="683" t="s">
        <v>171</v>
      </c>
      <c r="B78" s="684"/>
      <c r="C78" s="684"/>
      <c r="D78" s="684"/>
      <c r="E78" s="684"/>
      <c r="F78" s="684"/>
      <c r="G78" s="684"/>
      <c r="H78" s="684"/>
      <c r="I78" s="684"/>
      <c r="J78" s="684"/>
      <c r="K78" s="684"/>
      <c r="L78" s="684"/>
      <c r="M78" s="684"/>
      <c r="N78" s="684"/>
      <c r="O78" s="684"/>
      <c r="P78" s="684"/>
      <c r="Q78" s="684"/>
      <c r="R78" s="685"/>
      <c r="S78" s="695" t="s">
        <v>128</v>
      </c>
      <c r="T78" s="689" t="e">
        <f>IF(Y77, S77/Y77, 1)</f>
        <v>#DIV/0!</v>
      </c>
      <c r="U78" s="690"/>
      <c r="V78" s="691"/>
      <c r="W78" s="700" t="s">
        <v>129</v>
      </c>
      <c r="X78" s="707"/>
      <c r="Y78" s="702" t="s">
        <v>128</v>
      </c>
      <c r="Z78" s="689" t="e">
        <f>IF(Y77,1,0)</f>
        <v>#DIV/0!</v>
      </c>
      <c r="AA78" s="690"/>
      <c r="AB78" s="691"/>
      <c r="AC78" s="700" t="s">
        <v>129</v>
      </c>
      <c r="AD78" s="707"/>
      <c r="AE78" s="702" t="s">
        <v>128</v>
      </c>
      <c r="AF78" s="689" t="e">
        <f>IF(Y77, AE77/Y77, IF(AE77, AE77/S77, 0))</f>
        <v>#DIV/0!</v>
      </c>
      <c r="AG78" s="690"/>
      <c r="AH78" s="691"/>
      <c r="AI78" s="705" t="s">
        <v>129</v>
      </c>
      <c r="AJ78" s="193" t="str">
        <f>IF(M18="○", IF(AND(S74=TRUE, Y74=TRUE), IF(AND(T78&gt;Z78, Z78&gt;0),"○","×"),""),"")</f>
        <v/>
      </c>
      <c r="AK78" s="754"/>
      <c r="AL78" s="697" t="s">
        <v>255</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
      </c>
      <c r="AK79" s="755" t="s">
        <v>184</v>
      </c>
      <c r="AL79" s="697" t="s">
        <v>283</v>
      </c>
      <c r="AM79" s="639"/>
      <c r="AN79" s="639"/>
      <c r="AO79" s="639"/>
      <c r="AP79" s="639"/>
      <c r="AQ79" s="639"/>
      <c r="AR79" s="639"/>
      <c r="AS79" s="639"/>
      <c r="AT79" s="639"/>
      <c r="AU79" s="639"/>
      <c r="AV79" s="640"/>
      <c r="AX79" s="196"/>
    </row>
    <row r="80" spans="1:50" s="195" customFormat="1" ht="27" customHeight="1" thickBot="1">
      <c r="A80" s="670" t="s">
        <v>242</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160</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0</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193</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c r="Z82" s="674"/>
      <c r="AA82" s="674"/>
      <c r="AB82" s="674"/>
      <c r="AC82" s="675"/>
      <c r="AD82" s="203" t="s">
        <v>4</v>
      </c>
      <c r="AE82" s="92" t="s">
        <v>167</v>
      </c>
      <c r="AF82" s="204" t="str">
        <f>IF(M18="○", IF(Y82, IF(Y82&lt;=4400000,"○","☓"),""),"")</f>
        <v/>
      </c>
      <c r="AG82" s="205" t="s">
        <v>172</v>
      </c>
      <c r="AL82" s="697" t="s">
        <v>253</v>
      </c>
      <c r="AM82" s="639"/>
      <c r="AN82" s="639"/>
      <c r="AO82" s="639"/>
      <c r="AP82" s="639"/>
      <c r="AQ82" s="639"/>
      <c r="AR82" s="639"/>
      <c r="AS82" s="639"/>
      <c r="AT82" s="639"/>
      <c r="AU82" s="639"/>
      <c r="AV82" s="640"/>
    </row>
    <row r="83" spans="1:48" s="79" customFormat="1" ht="27.75" customHeight="1">
      <c r="A83" s="536" t="s">
        <v>186</v>
      </c>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540">
        <f>SUM('別紙様式3-2'!U19:U118)</f>
        <v>0</v>
      </c>
      <c r="Z83" s="541"/>
      <c r="AA83" s="541"/>
      <c r="AB83" s="541"/>
      <c r="AC83" s="541"/>
      <c r="AD83" s="203" t="s">
        <v>166</v>
      </c>
      <c r="AE83" s="206" t="s">
        <v>167</v>
      </c>
      <c r="AF83" s="659" t="str">
        <f>IF(M18="○", IF(OR(Y83&gt;=Y84, OR(A86,A87,A88,A89)=TRUE),"○","×"),"")</f>
        <v/>
      </c>
      <c r="AG83" s="661" t="s">
        <v>173</v>
      </c>
      <c r="AL83" s="456" t="s">
        <v>185</v>
      </c>
      <c r="AM83" s="457"/>
      <c r="AN83" s="457"/>
      <c r="AO83" s="457"/>
      <c r="AP83" s="457"/>
      <c r="AQ83" s="457"/>
      <c r="AR83" s="457"/>
      <c r="AS83" s="457"/>
      <c r="AT83" s="457"/>
      <c r="AU83" s="457"/>
      <c r="AV83" s="458"/>
    </row>
    <row r="84" spans="1:48" s="79" customFormat="1" ht="28.5" customHeight="1" thickBot="1">
      <c r="A84" s="748" t="s">
        <v>204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747"/>
      <c r="AA84" s="747"/>
      <c r="AB84" s="747"/>
      <c r="AC84" s="747"/>
      <c r="AD84" s="207" t="s">
        <v>194</v>
      </c>
      <c r="AE84" s="206" t="s">
        <v>167</v>
      </c>
      <c r="AF84" s="660"/>
      <c r="AG84" s="661"/>
      <c r="AL84" s="462"/>
      <c r="AM84" s="463"/>
      <c r="AN84" s="463"/>
      <c r="AO84" s="463"/>
      <c r="AP84" s="463"/>
      <c r="AQ84" s="463"/>
      <c r="AR84" s="463"/>
      <c r="AS84" s="463"/>
      <c r="AT84" s="463"/>
      <c r="AU84" s="463"/>
      <c r="AV84" s="464"/>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247</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v>
      </c>
      <c r="AL90" s="697" t="s">
        <v>206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284</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164</v>
      </c>
      <c r="B94" s="718"/>
      <c r="C94" s="228" t="s">
        <v>177</v>
      </c>
      <c r="D94" s="229"/>
      <c r="E94" s="229"/>
      <c r="F94" s="229"/>
      <c r="G94" s="229"/>
      <c r="H94" s="229"/>
      <c r="I94" s="229"/>
      <c r="J94" s="229"/>
      <c r="K94" s="229"/>
      <c r="L94" s="229"/>
      <c r="M94" s="229"/>
      <c r="N94" s="229"/>
      <c r="O94" s="229"/>
      <c r="P94" s="229"/>
      <c r="Q94" s="229"/>
      <c r="R94" s="230"/>
      <c r="S94" s="733"/>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287</v>
      </c>
      <c r="E95" s="542"/>
      <c r="F95" s="542"/>
      <c r="G95" s="542"/>
      <c r="H95" s="542"/>
      <c r="I95" s="542"/>
      <c r="J95" s="542"/>
      <c r="K95" s="542"/>
      <c r="L95" s="542"/>
      <c r="M95" s="542"/>
      <c r="N95" s="542"/>
      <c r="O95" s="542"/>
      <c r="P95" s="542"/>
      <c r="Q95" s="542"/>
      <c r="R95" s="542"/>
      <c r="S95" s="727"/>
      <c r="T95" s="728"/>
      <c r="U95" s="728"/>
      <c r="V95" s="728"/>
      <c r="W95" s="729"/>
      <c r="X95" s="240" t="s">
        <v>4</v>
      </c>
      <c r="Y95" s="241" t="s">
        <v>28</v>
      </c>
      <c r="Z95" s="515">
        <f>IFERROR(S95/S94*100,0)</f>
        <v>0</v>
      </c>
      <c r="AA95" s="516"/>
      <c r="AB95" s="517"/>
      <c r="AC95" s="242" t="s">
        <v>29</v>
      </c>
      <c r="AD95" s="243" t="s">
        <v>116</v>
      </c>
      <c r="AE95" s="244" t="s">
        <v>167</v>
      </c>
      <c r="AF95" s="204" t="str">
        <f>IF(X18="○", IF(Z95=0,"",IF(Z95&gt;=200/3,"○","×")),"")</f>
        <v/>
      </c>
      <c r="AG95" s="709" t="s">
        <v>187</v>
      </c>
      <c r="AJ95" s="226"/>
      <c r="AK95" s="226"/>
      <c r="AL95" s="697" t="s">
        <v>256</v>
      </c>
      <c r="AM95" s="698"/>
      <c r="AN95" s="698"/>
      <c r="AO95" s="698"/>
      <c r="AP95" s="698"/>
      <c r="AQ95" s="698"/>
      <c r="AR95" s="698"/>
      <c r="AS95" s="698"/>
      <c r="AT95" s="698"/>
      <c r="AU95" s="698"/>
      <c r="AV95" s="699"/>
    </row>
    <row r="96" spans="1:48" ht="18.75" customHeight="1" thickBot="1">
      <c r="A96" s="721" t="s">
        <v>199</v>
      </c>
      <c r="B96" s="722"/>
      <c r="C96" s="228" t="s">
        <v>178</v>
      </c>
      <c r="D96" s="229"/>
      <c r="E96" s="229"/>
      <c r="F96" s="229"/>
      <c r="G96" s="229"/>
      <c r="H96" s="229"/>
      <c r="I96" s="229"/>
      <c r="J96" s="229"/>
      <c r="K96" s="229"/>
      <c r="L96" s="229"/>
      <c r="M96" s="229"/>
      <c r="N96" s="229"/>
      <c r="O96" s="229"/>
      <c r="P96" s="229"/>
      <c r="Q96" s="229"/>
      <c r="R96" s="245"/>
      <c r="S96" s="727"/>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287</v>
      </c>
      <c r="E97" s="542"/>
      <c r="F97" s="542"/>
      <c r="G97" s="542"/>
      <c r="H97" s="542"/>
      <c r="I97" s="542"/>
      <c r="J97" s="542"/>
      <c r="K97" s="542"/>
      <c r="L97" s="542"/>
      <c r="M97" s="542"/>
      <c r="N97" s="542"/>
      <c r="O97" s="542"/>
      <c r="P97" s="542"/>
      <c r="Q97" s="542"/>
      <c r="R97" s="542"/>
      <c r="S97" s="730"/>
      <c r="T97" s="731"/>
      <c r="U97" s="731"/>
      <c r="V97" s="731"/>
      <c r="W97" s="732"/>
      <c r="X97" s="247" t="s">
        <v>4</v>
      </c>
      <c r="Y97" s="248" t="s">
        <v>28</v>
      </c>
      <c r="Z97" s="515">
        <f>IFERROR(S97/S96*100,0)</f>
        <v>0</v>
      </c>
      <c r="AA97" s="516"/>
      <c r="AB97" s="517"/>
      <c r="AC97" s="249" t="s">
        <v>29</v>
      </c>
      <c r="AD97" s="250" t="s">
        <v>116</v>
      </c>
      <c r="AE97" s="244" t="s">
        <v>167</v>
      </c>
      <c r="AF97" s="204" t="str">
        <f>IF(X18="○", IF(Z97=0,"",IF(Z97&gt;=200/3,"○","×")),"")</f>
        <v/>
      </c>
      <c r="AG97" s="709"/>
      <c r="AL97" s="697" t="s">
        <v>257</v>
      </c>
      <c r="AM97" s="698"/>
      <c r="AN97" s="698"/>
      <c r="AO97" s="698"/>
      <c r="AP97" s="698"/>
      <c r="AQ97" s="698"/>
      <c r="AR97" s="698"/>
      <c r="AS97" s="698"/>
      <c r="AT97" s="698"/>
      <c r="AU97" s="698"/>
      <c r="AV97" s="699"/>
    </row>
    <row r="98" spans="1:48" ht="18.75" customHeight="1">
      <c r="A98" s="251" t="s">
        <v>159</v>
      </c>
      <c r="B98" s="252"/>
      <c r="C98" s="252"/>
      <c r="D98" s="252"/>
      <c r="E98" s="252"/>
      <c r="F98" s="252"/>
      <c r="G98" s="252"/>
      <c r="H98" s="252"/>
      <c r="I98" s="252"/>
      <c r="J98" s="252"/>
      <c r="K98" s="252"/>
      <c r="L98" s="252"/>
      <c r="M98" s="252"/>
      <c r="N98" s="252"/>
      <c r="O98" s="252"/>
      <c r="P98" s="252"/>
      <c r="Q98" s="252"/>
      <c r="R98" s="253"/>
      <c r="S98" s="538">
        <f>S94+S96</f>
        <v>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246</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195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0</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0</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0</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0</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0</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0</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0</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0</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0</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0</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0</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c r="E140" s="486"/>
      <c r="F140" s="299" t="s">
        <v>2</v>
      </c>
      <c r="G140" s="485"/>
      <c r="H140" s="486"/>
      <c r="I140" s="299" t="s">
        <v>3</v>
      </c>
      <c r="J140" s="485"/>
      <c r="K140" s="486"/>
      <c r="L140" s="299" t="s">
        <v>6</v>
      </c>
      <c r="M140" s="300"/>
      <c r="N140" s="487" t="s">
        <v>39</v>
      </c>
      <c r="O140" s="487"/>
      <c r="P140" s="487"/>
      <c r="Q140" s="488" t="str">
        <f>IF(G8="","",G8)</f>
        <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165</v>
      </c>
      <c r="O141" s="479"/>
      <c r="P141" s="479"/>
      <c r="Q141" s="480" t="s">
        <v>49</v>
      </c>
      <c r="R141" s="480"/>
      <c r="S141" s="481"/>
      <c r="T141" s="481"/>
      <c r="U141" s="481"/>
      <c r="V141" s="481"/>
      <c r="W141" s="481"/>
      <c r="X141" s="482" t="s">
        <v>50</v>
      </c>
      <c r="Y141" s="482"/>
      <c r="Z141" s="481"/>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501" t="s">
        <v>155</v>
      </c>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row>
    <row r="149" spans="1:36">
      <c r="A149" s="465" t="s">
        <v>258</v>
      </c>
      <c r="B149" s="467" t="s">
        <v>260</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
      </c>
    </row>
    <row r="150" spans="1:36">
      <c r="A150" s="466"/>
      <c r="B150" s="470" t="s">
        <v>261</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262</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259</v>
      </c>
      <c r="B152" s="473" t="s">
        <v>276</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501" t="s">
        <v>205</v>
      </c>
      <c r="B154" s="501"/>
      <c r="C154" s="501"/>
      <c r="D154" s="501"/>
      <c r="E154" s="501"/>
      <c r="F154" s="501"/>
      <c r="G154" s="501"/>
      <c r="H154" s="501"/>
      <c r="I154" s="501"/>
      <c r="J154" s="501"/>
      <c r="K154" s="501"/>
      <c r="L154" s="501"/>
      <c r="M154" s="501"/>
      <c r="N154" s="501"/>
      <c r="O154" s="501"/>
      <c r="P154" s="501"/>
      <c r="Q154" s="501"/>
      <c r="R154" s="501"/>
      <c r="S154" s="501"/>
      <c r="T154" s="501"/>
      <c r="U154" s="501"/>
      <c r="V154" s="501"/>
      <c r="W154" s="501"/>
      <c r="X154" s="501"/>
      <c r="Y154" s="501"/>
      <c r="Z154" s="501"/>
      <c r="AA154" s="501"/>
      <c r="AB154" s="501"/>
      <c r="AC154" s="501"/>
      <c r="AD154" s="501"/>
      <c r="AE154" s="501"/>
      <c r="AF154" s="501"/>
      <c r="AG154" s="501"/>
      <c r="AH154" s="501"/>
      <c r="AI154" s="501"/>
      <c r="AJ154" s="501"/>
    </row>
    <row r="155" spans="1:36">
      <c r="A155" s="476" t="s">
        <v>264</v>
      </c>
      <c r="B155" s="468" t="s">
        <v>263</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
      </c>
    </row>
    <row r="156" spans="1:36">
      <c r="A156" s="477"/>
      <c r="B156" s="471" t="s">
        <v>267</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
      </c>
    </row>
    <row r="157" spans="1:36" ht="13.5" customHeight="1">
      <c r="A157" s="477"/>
      <c r="B157" s="471" t="s">
        <v>268</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
      </c>
    </row>
    <row r="158" spans="1:36" ht="13.5" customHeight="1">
      <c r="A158" s="477"/>
      <c r="B158" s="471" t="s">
        <v>269</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
      </c>
    </row>
    <row r="159" spans="1:36" ht="27" customHeight="1">
      <c r="A159" s="477"/>
      <c r="B159" s="499" t="s">
        <v>277</v>
      </c>
      <c r="C159" s="499"/>
      <c r="D159" s="499"/>
      <c r="E159" s="499"/>
      <c r="F159" s="499"/>
      <c r="G159" s="499"/>
      <c r="H159" s="499"/>
      <c r="I159" s="499"/>
      <c r="J159" s="499"/>
      <c r="K159" s="499"/>
      <c r="L159" s="499"/>
      <c r="M159" s="499"/>
      <c r="N159" s="499"/>
      <c r="O159" s="499"/>
      <c r="P159" s="499"/>
      <c r="Q159" s="499"/>
      <c r="R159" s="499"/>
      <c r="S159" s="499"/>
      <c r="T159" s="499"/>
      <c r="U159" s="499"/>
      <c r="V159" s="499"/>
      <c r="W159" s="499"/>
      <c r="X159" s="499"/>
      <c r="Y159" s="499"/>
      <c r="Z159" s="499"/>
      <c r="AA159" s="499"/>
      <c r="AB159" s="499"/>
      <c r="AC159" s="499"/>
      <c r="AD159" s="499"/>
      <c r="AE159" s="499"/>
      <c r="AF159" s="499"/>
      <c r="AG159" s="499"/>
      <c r="AH159" s="499"/>
      <c r="AI159" s="500"/>
      <c r="AJ159" s="313" t="str">
        <f>AF83</f>
        <v/>
      </c>
    </row>
    <row r="160" spans="1:36" ht="16.5" customHeight="1">
      <c r="A160" s="477"/>
      <c r="B160" s="471" t="s">
        <v>270</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v>
      </c>
    </row>
    <row r="161" spans="1:36" ht="23.25" customHeight="1">
      <c r="A161" s="498" t="s">
        <v>258</v>
      </c>
      <c r="B161" s="499" t="s">
        <v>265</v>
      </c>
      <c r="C161" s="499"/>
      <c r="D161" s="499"/>
      <c r="E161" s="499"/>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500"/>
      <c r="AJ161" s="313" t="str">
        <f>AF95</f>
        <v/>
      </c>
    </row>
    <row r="162" spans="1:36" ht="25.5" customHeight="1">
      <c r="A162" s="477"/>
      <c r="B162" s="499" t="s">
        <v>271</v>
      </c>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499"/>
      <c r="AI162" s="500"/>
      <c r="AJ162" s="313" t="str">
        <f>AF97</f>
        <v/>
      </c>
    </row>
    <row r="163" spans="1:36" ht="25.5" customHeight="1">
      <c r="A163" s="315" t="s">
        <v>259</v>
      </c>
      <c r="B163" s="518" t="s">
        <v>266</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19" sqref="P19"/>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94" t="s">
        <v>203</v>
      </c>
      <c r="C9" s="795"/>
      <c r="D9" s="795"/>
      <c r="E9" s="795"/>
      <c r="F9" s="795"/>
      <c r="G9" s="795"/>
      <c r="H9" s="795"/>
      <c r="I9" s="795"/>
      <c r="J9" s="795"/>
      <c r="K9" s="795"/>
      <c r="L9" s="795"/>
      <c r="M9" s="795"/>
      <c r="N9" s="795"/>
      <c r="O9" s="795"/>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273</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162</v>
      </c>
      <c r="N13" s="771"/>
      <c r="O13" s="785" t="s">
        <v>61</v>
      </c>
      <c r="P13" s="787" t="s">
        <v>8</v>
      </c>
      <c r="Q13" s="334" t="s">
        <v>279</v>
      </c>
      <c r="R13" s="335"/>
      <c r="S13" s="336" t="s">
        <v>278</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
      </c>
      <c r="C19" s="757"/>
      <c r="D19" s="757"/>
      <c r="E19" s="757"/>
      <c r="F19" s="757"/>
      <c r="G19" s="757"/>
      <c r="H19" s="757"/>
      <c r="I19" s="757"/>
      <c r="J19" s="757"/>
      <c r="K19" s="758"/>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56" t="str">
        <f>IF(基本情報入力シート!C54="","",基本情報入力シート!C54)</f>
        <v/>
      </c>
      <c r="C20" s="757"/>
      <c r="D20" s="757"/>
      <c r="E20" s="757"/>
      <c r="F20" s="757"/>
      <c r="G20" s="757"/>
      <c r="H20" s="757"/>
      <c r="I20" s="757"/>
      <c r="J20" s="757"/>
      <c r="K20" s="758"/>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56" t="str">
        <f>IF(基本情報入力シート!C55="","",基本情報入力シート!C55)</f>
        <v/>
      </c>
      <c r="C21" s="757"/>
      <c r="D21" s="757"/>
      <c r="E21" s="757"/>
      <c r="F21" s="757"/>
      <c r="G21" s="757"/>
      <c r="H21" s="757"/>
      <c r="I21" s="757"/>
      <c r="J21" s="757"/>
      <c r="K21" s="758"/>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56" t="str">
        <f>IF(基本情報入力シート!C56="","",基本情報入力シート!C56)</f>
        <v/>
      </c>
      <c r="C22" s="757"/>
      <c r="D22" s="757"/>
      <c r="E22" s="757"/>
      <c r="F22" s="757"/>
      <c r="G22" s="757"/>
      <c r="H22" s="757"/>
      <c r="I22" s="757"/>
      <c r="J22" s="757"/>
      <c r="K22" s="758"/>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56" t="str">
        <f>IF(基本情報入力シート!C57="","",基本情報入力シート!C57)</f>
        <v/>
      </c>
      <c r="C23" s="757"/>
      <c r="D23" s="757"/>
      <c r="E23" s="757"/>
      <c r="F23" s="757"/>
      <c r="G23" s="757"/>
      <c r="H23" s="757"/>
      <c r="I23" s="757"/>
      <c r="J23" s="757"/>
      <c r="K23" s="758"/>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56" t="str">
        <f>IF(基本情報入力シート!C58="","",基本情報入力シート!C58)</f>
        <v/>
      </c>
      <c r="C24" s="757"/>
      <c r="D24" s="757"/>
      <c r="E24" s="757"/>
      <c r="F24" s="757"/>
      <c r="G24" s="757"/>
      <c r="H24" s="757"/>
      <c r="I24" s="757"/>
      <c r="J24" s="757"/>
      <c r="K24" s="758"/>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5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a_kawahara</cp:lastModifiedBy>
  <cp:lastPrinted>2023-02-27T08:06:40Z</cp:lastPrinted>
  <dcterms:created xsi:type="dcterms:W3CDTF">2023-01-10T13:53:21Z</dcterms:created>
  <dcterms:modified xsi:type="dcterms:W3CDTF">2023-03-07T06:44:05Z</dcterms:modified>
</cp:coreProperties>
</file>